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RER-ImpAmbient/Documenti condivisi/10 MODULISTICA/MODULISTICA CON TOOL ENERGIA/"/>
    </mc:Choice>
  </mc:AlternateContent>
  <xr:revisionPtr revIDLastSave="3" documentId="8_{BBFFACAD-6CE4-40C7-8C43-6BA54E1261D8}" xr6:coauthVersionLast="47" xr6:coauthVersionMax="47" xr10:uidLastSave="{DAF8652E-B97B-4D2F-B366-18F96666222A}"/>
  <bookViews>
    <workbookView xWindow="-120" yWindow="-120" windowWidth="29040" windowHeight="15840" xr2:uid="{2A315A1D-79B2-3043-852E-9945BD3F0E09}"/>
  </bookViews>
  <sheets>
    <sheet name="Consumi" sheetId="1" r:id="rId1"/>
    <sheet name="Emissioni" sheetId="2" r:id="rId2"/>
    <sheet name="Altre font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C22" i="1"/>
  <c r="B22" i="1"/>
  <c r="C9" i="2"/>
  <c r="C18" i="2"/>
  <c r="C15" i="2" l="1"/>
  <c r="C16" i="2"/>
  <c r="I22" i="1" l="1"/>
  <c r="H22" i="1"/>
  <c r="A21" i="2"/>
  <c r="C21" i="2" s="1"/>
  <c r="A20" i="2"/>
  <c r="A19" i="2"/>
  <c r="A18" i="2"/>
  <c r="A17" i="2"/>
  <c r="A16" i="2"/>
  <c r="A15" i="2"/>
  <c r="A14" i="2"/>
  <c r="A13" i="2"/>
  <c r="A12" i="2"/>
  <c r="A11" i="2"/>
  <c r="A10" i="2"/>
  <c r="A9" i="2"/>
  <c r="I21" i="1"/>
  <c r="E20" i="2" s="1"/>
  <c r="H21" i="1"/>
  <c r="I20" i="1"/>
  <c r="E19" i="2" s="1"/>
  <c r="H20" i="1"/>
  <c r="D19" i="2" s="1"/>
  <c r="I19" i="1"/>
  <c r="E18" i="2" s="1"/>
  <c r="H19" i="1"/>
  <c r="D18" i="2" s="1"/>
  <c r="I18" i="1"/>
  <c r="E17" i="2" s="1"/>
  <c r="H18" i="1"/>
  <c r="D17" i="2" s="1"/>
  <c r="F17" i="2" s="1"/>
  <c r="I17" i="1"/>
  <c r="E16" i="2" s="1"/>
  <c r="H17" i="1"/>
  <c r="D16" i="2" s="1"/>
  <c r="I16" i="1"/>
  <c r="E15" i="2" s="1"/>
  <c r="H16" i="1"/>
  <c r="D15" i="2" s="1"/>
  <c r="I15" i="1"/>
  <c r="E14" i="2" s="1"/>
  <c r="H15" i="1"/>
  <c r="I14" i="1"/>
  <c r="H14" i="1"/>
  <c r="D13" i="2" s="1"/>
  <c r="I13" i="1"/>
  <c r="E12" i="2" s="1"/>
  <c r="H13" i="1"/>
  <c r="I12" i="1"/>
  <c r="E11" i="2" s="1"/>
  <c r="H12" i="1"/>
  <c r="I11" i="1"/>
  <c r="E10" i="2" s="1"/>
  <c r="H11" i="1"/>
  <c r="D10" i="2" s="1"/>
  <c r="I10" i="1"/>
  <c r="E9" i="2" s="1"/>
  <c r="H10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C28" i="1" l="1"/>
  <c r="B28" i="1"/>
  <c r="F15" i="2"/>
  <c r="E13" i="2"/>
  <c r="F13" i="2" s="1"/>
  <c r="B29" i="1"/>
  <c r="C29" i="1"/>
  <c r="D9" i="2"/>
  <c r="F9" i="2" s="1"/>
  <c r="C27" i="1"/>
  <c r="B27" i="1"/>
  <c r="F19" i="2"/>
  <c r="E21" i="2"/>
  <c r="D21" i="2"/>
  <c r="F16" i="2"/>
  <c r="F10" i="2"/>
  <c r="J13" i="1"/>
  <c r="D12" i="2"/>
  <c r="F12" i="2" s="1"/>
  <c r="J15" i="1"/>
  <c r="D14" i="2"/>
  <c r="F14" i="2" s="1"/>
  <c r="J17" i="1"/>
  <c r="F18" i="2"/>
  <c r="J21" i="1"/>
  <c r="D20" i="2"/>
  <c r="F20" i="2" s="1"/>
  <c r="D11" i="2"/>
  <c r="B26" i="2"/>
  <c r="J22" i="1"/>
  <c r="J14" i="1"/>
  <c r="J16" i="1"/>
  <c r="J20" i="1"/>
  <c r="J18" i="1"/>
  <c r="J12" i="1"/>
  <c r="J19" i="1"/>
  <c r="J11" i="1"/>
  <c r="J10" i="1"/>
  <c r="C30" i="1" l="1"/>
  <c r="B30" i="1"/>
  <c r="F11" i="2"/>
  <c r="B24" i="2"/>
  <c r="F21" i="2"/>
  <c r="B25" i="2"/>
  <c r="F22" i="2" l="1"/>
</calcChain>
</file>

<file path=xl/sharedStrings.xml><?xml version="1.0" encoding="utf-8"?>
<sst xmlns="http://schemas.openxmlformats.org/spreadsheetml/2006/main" count="101" uniqueCount="64">
  <si>
    <t>Gas naturale</t>
  </si>
  <si>
    <t>Gasolio</t>
  </si>
  <si>
    <t>Totale</t>
  </si>
  <si>
    <t>GPL</t>
  </si>
  <si>
    <t>Trasporto di merci e persone</t>
  </si>
  <si>
    <t>Energia elettrica acquistata da rete NON certificata verde</t>
  </si>
  <si>
    <t>Energia elettrica acquistata da rete certificata verde</t>
  </si>
  <si>
    <t>Energia elettrica autoprodotta da FER</t>
  </si>
  <si>
    <t>Coke di petrolio</t>
  </si>
  <si>
    <t>Utilizzo di processo e usi civili (uffici, illuminazione, ecc.)</t>
  </si>
  <si>
    <t>Biometano</t>
  </si>
  <si>
    <t>Olio combustibile</t>
  </si>
  <si>
    <t>Energia termica acquistata (ad es. calore/freddo da rete)</t>
  </si>
  <si>
    <t>kWh</t>
  </si>
  <si>
    <r>
      <t>Sm</t>
    </r>
    <r>
      <rPr>
        <vertAlign val="superscript"/>
        <sz val="12"/>
        <color theme="1"/>
        <rFont val="Calibri (Corpo)"/>
      </rPr>
      <t>3</t>
    </r>
  </si>
  <si>
    <t>l</t>
  </si>
  <si>
    <t>kg</t>
  </si>
  <si>
    <t>Altro*</t>
  </si>
  <si>
    <t>Unità di misura</t>
  </si>
  <si>
    <t>Biomasse</t>
  </si>
  <si>
    <t>Benzina</t>
  </si>
  <si>
    <t>Frazione Rinnovabile (FR)</t>
  </si>
  <si>
    <t>PCI</t>
  </si>
  <si>
    <r>
      <t xml:space="preserve">PCI
</t>
    </r>
    <r>
      <rPr>
        <sz val="12"/>
        <color theme="1"/>
        <rFont val="Calibri"/>
        <family val="2"/>
        <scheme val="minor"/>
      </rPr>
      <t>(kcal/unità di misura)</t>
    </r>
  </si>
  <si>
    <r>
      <t xml:space="preserve">Totale
</t>
    </r>
    <r>
      <rPr>
        <sz val="12"/>
        <color theme="0"/>
        <rFont val="Calibri"/>
        <family val="2"/>
        <scheme val="minor"/>
      </rPr>
      <t>(unità di misura di colonna B)</t>
    </r>
  </si>
  <si>
    <r>
      <t xml:space="preserve">Utilizzo di processo e usi civili (uffici, illuminazione, ecc.)
</t>
    </r>
    <r>
      <rPr>
        <sz val="12"/>
        <color theme="0"/>
        <rFont val="Calibri"/>
        <family val="2"/>
        <scheme val="minor"/>
      </rPr>
      <t>(in kg equivalenti di petrolio)</t>
    </r>
  </si>
  <si>
    <r>
      <t xml:space="preserve">Trasporto di merci e persone
</t>
    </r>
    <r>
      <rPr>
        <sz val="12"/>
        <color theme="0"/>
        <rFont val="Calibri"/>
        <family val="2"/>
        <scheme val="minor"/>
      </rPr>
      <t>(in kg equivalenti di petrolio)</t>
    </r>
  </si>
  <si>
    <r>
      <t xml:space="preserve">Totale
</t>
    </r>
    <r>
      <rPr>
        <sz val="12"/>
        <color theme="0"/>
        <rFont val="Calibri"/>
        <family val="2"/>
        <scheme val="minor"/>
      </rPr>
      <t>(in kg equivalenti di petrolio)</t>
    </r>
  </si>
  <si>
    <r>
      <t>kgCO</t>
    </r>
    <r>
      <rPr>
        <vertAlign val="subscript"/>
        <sz val="12"/>
        <color theme="1"/>
        <rFont val="Calibri (Corpo)"/>
      </rPr>
      <t>2</t>
    </r>
  </si>
  <si>
    <r>
      <t xml:space="preserve">FE
</t>
    </r>
    <r>
      <rPr>
        <sz val="12"/>
        <color theme="1"/>
        <rFont val="Calibri"/>
        <family val="2"/>
        <scheme val="minor"/>
      </rPr>
      <t>(kgCO</t>
    </r>
    <r>
      <rPr>
        <vertAlign val="subscript"/>
        <sz val="12"/>
        <color theme="1"/>
        <rFont val="Calibri (Corpo)"/>
      </rPr>
      <t>2</t>
    </r>
    <r>
      <rPr>
        <sz val="12"/>
        <color theme="1"/>
        <rFont val="Calibri"/>
        <family val="2"/>
        <scheme val="minor"/>
      </rPr>
      <t>/kg equivalente di petrolio)</t>
    </r>
  </si>
  <si>
    <t>Emissioni serra relative ai consumi elettrici</t>
  </si>
  <si>
    <t>Emissioni serra relative ai consumi per trasporti</t>
  </si>
  <si>
    <t>Emissioni serra relative ai consumi termici</t>
  </si>
  <si>
    <t>Combustibili vegetali</t>
  </si>
  <si>
    <t>Lignite</t>
  </si>
  <si>
    <t>Carbon fossile nazionale</t>
  </si>
  <si>
    <t>Carbon fossile estero</t>
  </si>
  <si>
    <t>Carbone di legna</t>
  </si>
  <si>
    <t>Carbone vegetale</t>
  </si>
  <si>
    <t>Coke di cokeria</t>
  </si>
  <si>
    <t>Torba</t>
  </si>
  <si>
    <t>Legna</t>
  </si>
  <si>
    <t>Rifiuti</t>
  </si>
  <si>
    <t>Pellet</t>
  </si>
  <si>
    <t>Petrolio greggio e residui</t>
  </si>
  <si>
    <t>Condensati petroliferi</t>
  </si>
  <si>
    <t>Distillati leggeri di petrolio</t>
  </si>
  <si>
    <t>Carboturbo</t>
  </si>
  <si>
    <t>Petrolio raffinato</t>
  </si>
  <si>
    <t>Idrogeno</t>
  </si>
  <si>
    <t>Gas di cokeria</t>
  </si>
  <si>
    <t>Gas di altoforno</t>
  </si>
  <si>
    <t>Gas di raffineria</t>
  </si>
  <si>
    <t>Caratteristiche energetiche delle principali fonti di energia</t>
  </si>
  <si>
    <r>
      <t>m</t>
    </r>
    <r>
      <rPr>
        <vertAlign val="superscript"/>
        <sz val="12"/>
        <color theme="1"/>
        <rFont val="Calibri (Corpo)"/>
      </rPr>
      <t>3</t>
    </r>
  </si>
  <si>
    <r>
      <rPr>
        <b/>
        <sz val="12"/>
        <color theme="1"/>
        <rFont val="Calibri"/>
        <family val="2"/>
        <scheme val="minor"/>
      </rPr>
      <t>FE</t>
    </r>
    <r>
      <rPr>
        <sz val="12"/>
        <color theme="1"/>
        <rFont val="Calibri"/>
        <family val="2"/>
        <scheme val="minor"/>
      </rPr>
      <t xml:space="preserve">
(kgCO2/kgep)</t>
    </r>
  </si>
  <si>
    <t>-</t>
  </si>
  <si>
    <t>* Vedere foglio "ALTRE FONTI" con le ulteriori principali fonti energetiche</t>
  </si>
  <si>
    <t>Quota di rinnovabili sui consumi (%)</t>
  </si>
  <si>
    <t>Consumi totali (tep)</t>
  </si>
  <si>
    <t>Totale consumi energetici</t>
  </si>
  <si>
    <t>Consumi per trasporti</t>
  </si>
  <si>
    <t>Consumi termici</t>
  </si>
  <si>
    <t>Consumi elettrici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</si>
</sst>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\ &quot;kgCO2&quot;"/>
    <numFmt numFmtId="166" formatCode="#,##0\ &quot;tep&quot;"/>
  </numFmts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vertAlign val="superscript"/>
      <sz val="12"/>
      <color theme="1"/>
      <name val="Calibri (Corpo)"/>
    </font>
    <font>
      <i/>
      <sz val="10"/>
      <color theme="1"/>
      <name val="Calibri"/>
      <family val="2"/>
      <scheme val="minor"/>
    </font>
    <font>
      <vertAlign val="subscript"/>
      <sz val="12"/>
      <color theme="1"/>
      <name val="Calibri (Corpo)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8" borderId="2" xfId="0" applyNumberFormat="1" applyFill="1" applyBorder="1" applyAlignment="1" applyProtection="1">
      <alignment horizontal="center" vertical="center"/>
      <protection locked="0"/>
    </xf>
    <xf numFmtId="3" fontId="0" fillId="6" borderId="2" xfId="0" applyNumberFormat="1" applyFill="1" applyBorder="1" applyAlignment="1" applyProtection="1">
      <alignment horizontal="center" vertical="center" wrapText="1"/>
      <protection locked="0"/>
    </xf>
    <xf numFmtId="3" fontId="0" fillId="7" borderId="3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" fillId="2" borderId="2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Protection="1"/>
    <xf numFmtId="0" fontId="0" fillId="3" borderId="2" xfId="0" applyFill="1" applyBorder="1" applyAlignment="1" applyProtection="1">
      <alignment horizontal="left" vertical="center"/>
    </xf>
    <xf numFmtId="0" fontId="0" fillId="3" borderId="2" xfId="0" applyFill="1" applyBorder="1" applyAlignment="1" applyProtection="1">
      <alignment horizontal="center" vertical="center"/>
    </xf>
    <xf numFmtId="2" fontId="0" fillId="3" borderId="2" xfId="0" applyNumberFormat="1" applyFill="1" applyBorder="1" applyAlignment="1" applyProtection="1">
      <alignment horizontal="center" vertical="center"/>
    </xf>
    <xf numFmtId="3" fontId="0" fillId="3" borderId="2" xfId="0" applyNumberFormat="1" applyFill="1" applyBorder="1" applyAlignment="1" applyProtection="1">
      <alignment horizontal="center" vertical="center"/>
    </xf>
    <xf numFmtId="3" fontId="0" fillId="8" borderId="2" xfId="0" applyNumberFormat="1" applyFill="1" applyBorder="1" applyAlignment="1" applyProtection="1">
      <alignment horizontal="center" vertical="center"/>
    </xf>
    <xf numFmtId="3" fontId="0" fillId="6" borderId="2" xfId="0" applyNumberForma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0" fillId="0" borderId="0" xfId="0" applyFont="1" applyProtection="1"/>
    <xf numFmtId="0" fontId="1" fillId="8" borderId="2" xfId="0" applyFont="1" applyFill="1" applyBorder="1" applyAlignment="1" applyProtection="1">
      <alignment horizontal="left" vertical="center"/>
    </xf>
    <xf numFmtId="0" fontId="1" fillId="6" borderId="2" xfId="0" applyFont="1" applyFill="1" applyBorder="1" applyAlignment="1" applyProtection="1">
      <alignment horizontal="left" vertical="center"/>
    </xf>
    <xf numFmtId="164" fontId="1" fillId="6" borderId="2" xfId="1" applyNumberFormat="1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left" vertical="center"/>
    </xf>
    <xf numFmtId="164" fontId="1" fillId="7" borderId="2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4" fontId="0" fillId="3" borderId="2" xfId="0" applyNumberFormat="1" applyFill="1" applyBorder="1" applyAlignment="1" applyProtection="1">
      <alignment horizontal="center" vertical="center"/>
    </xf>
    <xf numFmtId="3" fontId="0" fillId="7" borderId="2" xfId="0" applyNumberFormat="1" applyFill="1" applyBorder="1" applyAlignment="1" applyProtection="1">
      <alignment horizontal="center" vertical="center" wrapText="1"/>
    </xf>
    <xf numFmtId="165" fontId="1" fillId="8" borderId="2" xfId="1" applyNumberFormat="1" applyFont="1" applyFill="1" applyBorder="1" applyAlignment="1" applyProtection="1">
      <alignment horizontal="center" vertical="center"/>
    </xf>
    <xf numFmtId="165" fontId="1" fillId="6" borderId="2" xfId="1" applyNumberFormat="1" applyFont="1" applyFill="1" applyBorder="1" applyAlignment="1" applyProtection="1">
      <alignment horizontal="center" vertical="center"/>
    </xf>
    <xf numFmtId="165" fontId="1" fillId="7" borderId="2" xfId="1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/>
    </xf>
    <xf numFmtId="165" fontId="1" fillId="2" borderId="2" xfId="1" applyNumberFormat="1" applyFont="1" applyFill="1" applyBorder="1" applyAlignment="1" applyProtection="1">
      <alignment horizontal="center" vertical="center"/>
    </xf>
    <xf numFmtId="165" fontId="1" fillId="0" borderId="1" xfId="1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1" fillId="3" borderId="2" xfId="0" applyFont="1" applyFill="1" applyBorder="1" applyAlignment="1" applyProtection="1">
      <alignment horizontal="left" vertical="center"/>
    </xf>
    <xf numFmtId="166" fontId="1" fillId="3" borderId="2" xfId="0" applyNumberFormat="1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left" vertical="center"/>
      <protection locked="0"/>
    </xf>
    <xf numFmtId="0" fontId="1" fillId="8" borderId="6" xfId="0" applyFont="1" applyFill="1" applyBorder="1" applyAlignment="1" applyProtection="1">
      <alignment horizontal="left" vertical="center"/>
    </xf>
    <xf numFmtId="164" fontId="1" fillId="8" borderId="6" xfId="1" applyNumberFormat="1" applyFont="1" applyFill="1" applyBorder="1" applyAlignment="1" applyProtection="1">
      <alignment horizontal="center" vertical="center"/>
    </xf>
    <xf numFmtId="0" fontId="0" fillId="9" borderId="2" xfId="0" applyFill="1" applyBorder="1" applyProtection="1"/>
    <xf numFmtId="0" fontId="1" fillId="9" borderId="2" xfId="0" applyFont="1" applyFill="1" applyBorder="1" applyAlignment="1" applyProtection="1">
      <alignment horizontal="center" vertical="center" wrapText="1"/>
    </xf>
    <xf numFmtId="166" fontId="1" fillId="8" borderId="2" xfId="0" applyNumberFormat="1" applyFont="1" applyFill="1" applyBorder="1" applyAlignment="1" applyProtection="1">
      <alignment horizontal="center" vertical="center"/>
    </xf>
    <xf numFmtId="166" fontId="1" fillId="6" borderId="2" xfId="0" applyNumberFormat="1" applyFont="1" applyFill="1" applyBorder="1" applyAlignment="1" applyProtection="1">
      <alignment horizontal="center" vertical="center"/>
    </xf>
    <xf numFmtId="166" fontId="1" fillId="7" borderId="2" xfId="0" applyNumberFormat="1" applyFont="1" applyFill="1" applyBorder="1" applyAlignment="1" applyProtection="1">
      <alignment horizontal="center" vertical="center"/>
    </xf>
    <xf numFmtId="164" fontId="1" fillId="3" borderId="2" xfId="1" applyNumberFormat="1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/>
    </xf>
  </cellXfs>
  <cellStyles count="2">
    <cellStyle name="Normale" xfId="0" builtinId="0"/>
    <cellStyle name="Percentuale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70556</xdr:colOff>
      <xdr:row>0</xdr:row>
      <xdr:rowOff>86592</xdr:rowOff>
    </xdr:from>
    <xdr:to>
      <xdr:col>4</xdr:col>
      <xdr:colOff>2032001</xdr:colOff>
      <xdr:row>7</xdr:row>
      <xdr:rowOff>138546</xdr:rowOff>
    </xdr:to>
    <xdr:sp macro="" textlink="">
      <xdr:nvSpPr>
        <xdr:cNvPr id="4" name="Callout con freccia in giù 3">
          <a:extLst>
            <a:ext uri="{FF2B5EF4-FFF2-40B4-BE49-F238E27FC236}">
              <a16:creationId xmlns:a16="http://schemas.microsoft.com/office/drawing/2014/main" id="{5C271D92-6FB0-1843-81B4-E63C0E0A0CE4}"/>
            </a:ext>
          </a:extLst>
        </xdr:cNvPr>
        <xdr:cNvSpPr/>
      </xdr:nvSpPr>
      <xdr:spPr>
        <a:xfrm>
          <a:off x="8469874" y="86592"/>
          <a:ext cx="1961445" cy="1446068"/>
        </a:xfrm>
        <a:prstGeom prst="downArrowCallout">
          <a:avLst>
            <a:gd name="adj1" fmla="val 25000"/>
            <a:gd name="adj2" fmla="val 25000"/>
            <a:gd name="adj3" fmla="val 25000"/>
            <a:gd name="adj4" fmla="val 66977"/>
          </a:avLst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>
              <a:solidFill>
                <a:schemeClr val="tx1"/>
              </a:solidFill>
            </a:rPr>
            <a:t>Inserire valori numerici in questa colonna per i </a:t>
          </a:r>
          <a:r>
            <a:rPr lang="it-IT" sz="1100" b="1">
              <a:solidFill>
                <a:schemeClr val="tx1"/>
              </a:solidFill>
            </a:rPr>
            <a:t>consumi energetici di processo</a:t>
          </a:r>
          <a:r>
            <a:rPr lang="it-IT" sz="1100">
              <a:solidFill>
                <a:schemeClr val="tx1"/>
              </a:solidFill>
            </a:rPr>
            <a:t> e</a:t>
          </a:r>
          <a:r>
            <a:rPr lang="it-IT" sz="1100" baseline="0">
              <a:solidFill>
                <a:schemeClr val="tx1"/>
              </a:solidFill>
            </a:rPr>
            <a:t> per gli usi civili (uffici, illuminazione, ecc.)</a:t>
          </a:r>
          <a:endParaRPr lang="it-IT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67733</xdr:colOff>
      <xdr:row>0</xdr:row>
      <xdr:rowOff>95251</xdr:rowOff>
    </xdr:from>
    <xdr:to>
      <xdr:col>5</xdr:col>
      <xdr:colOff>2029178</xdr:colOff>
      <xdr:row>7</xdr:row>
      <xdr:rowOff>81845</xdr:rowOff>
    </xdr:to>
    <xdr:sp macro="" textlink="">
      <xdr:nvSpPr>
        <xdr:cNvPr id="5" name="Callout con freccia in giù 4">
          <a:extLst>
            <a:ext uri="{FF2B5EF4-FFF2-40B4-BE49-F238E27FC236}">
              <a16:creationId xmlns:a16="http://schemas.microsoft.com/office/drawing/2014/main" id="{FAE87A1D-C298-F44C-BD05-D3CD8FAEC7BE}"/>
            </a:ext>
          </a:extLst>
        </xdr:cNvPr>
        <xdr:cNvSpPr/>
      </xdr:nvSpPr>
      <xdr:spPr>
        <a:xfrm>
          <a:off x="10571210" y="95251"/>
          <a:ext cx="1961445" cy="1380708"/>
        </a:xfrm>
        <a:prstGeom prst="downArrowCallout">
          <a:avLst>
            <a:gd name="adj1" fmla="val 25000"/>
            <a:gd name="adj2" fmla="val 25000"/>
            <a:gd name="adj3" fmla="val 25000"/>
            <a:gd name="adj4" fmla="val 66977"/>
          </a:avLst>
        </a:prstGeom>
        <a:solidFill>
          <a:schemeClr val="tx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/>
            <a:t>Inserire valori numerici in questa colonna per i </a:t>
          </a:r>
          <a:r>
            <a:rPr lang="it-IT" sz="1100" b="1"/>
            <a:t>consumi energetici relativi al</a:t>
          </a:r>
          <a:r>
            <a:rPr lang="it-IT" sz="1100" b="1" baseline="0"/>
            <a:t> trasporto di merci e persone</a:t>
          </a:r>
          <a:endParaRPr lang="it-IT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6BCE4-4A0E-1641-8374-0ACE2A9DDC1D}">
  <sheetPr>
    <tabColor theme="3"/>
  </sheetPr>
  <dimension ref="A9:S36"/>
  <sheetViews>
    <sheetView tabSelected="1" topLeftCell="A13" zoomScale="110" zoomScaleNormal="110" workbookViewId="0">
      <selection activeCell="A25" sqref="A25"/>
    </sheetView>
  </sheetViews>
  <sheetFormatPr defaultColWidth="10.875" defaultRowHeight="15.75"/>
  <cols>
    <col min="1" max="1" width="56.5" style="18" customWidth="1"/>
    <col min="2" max="3" width="16.875" style="18" customWidth="1"/>
    <col min="4" max="4" width="19.875" style="35" customWidth="1"/>
    <col min="5" max="6" width="27.625" style="35" customWidth="1"/>
    <col min="7" max="9" width="19.875" style="35" customWidth="1"/>
    <col min="10" max="10" width="18.875" style="18" customWidth="1"/>
    <col min="11" max="16384" width="10.875" style="18"/>
  </cols>
  <sheetData>
    <row r="9" spans="1:19" ht="87" customHeight="1">
      <c r="A9" s="12"/>
      <c r="B9" s="13" t="s">
        <v>18</v>
      </c>
      <c r="C9" s="14" t="s">
        <v>21</v>
      </c>
      <c r="D9" s="14" t="s">
        <v>23</v>
      </c>
      <c r="E9" s="15" t="s">
        <v>9</v>
      </c>
      <c r="F9" s="16" t="s">
        <v>4</v>
      </c>
      <c r="G9" s="42" t="s">
        <v>24</v>
      </c>
      <c r="H9" s="43" t="s">
        <v>25</v>
      </c>
      <c r="I9" s="43" t="s">
        <v>26</v>
      </c>
      <c r="J9" s="43" t="s">
        <v>27</v>
      </c>
      <c r="K9" s="51"/>
      <c r="L9" s="51"/>
      <c r="M9" s="51"/>
      <c r="N9" s="17"/>
      <c r="O9" s="17"/>
      <c r="P9" s="17"/>
      <c r="Q9" s="17"/>
      <c r="R9" s="17"/>
      <c r="S9" s="17"/>
    </row>
    <row r="10" spans="1:19" ht="18" customHeight="1">
      <c r="A10" s="19" t="s">
        <v>5</v>
      </c>
      <c r="B10" s="20" t="s">
        <v>13</v>
      </c>
      <c r="C10" s="21">
        <v>0.39</v>
      </c>
      <c r="D10" s="22">
        <v>860</v>
      </c>
      <c r="E10" s="3"/>
      <c r="F10" s="5"/>
      <c r="G10" s="44">
        <f>E10+F10</f>
        <v>0</v>
      </c>
      <c r="H10" s="45">
        <f>E10*($D10/10000)</f>
        <v>0</v>
      </c>
      <c r="I10" s="46">
        <f>F10*($D10/10000)</f>
        <v>0</v>
      </c>
      <c r="J10" s="45">
        <f>H10+I10</f>
        <v>0</v>
      </c>
      <c r="K10" s="51"/>
      <c r="L10" s="51"/>
      <c r="M10" s="51"/>
      <c r="N10" s="17"/>
      <c r="O10" s="17"/>
      <c r="P10" s="17"/>
      <c r="Q10" s="17"/>
      <c r="R10" s="17"/>
      <c r="S10" s="17"/>
    </row>
    <row r="11" spans="1:19" ht="18" customHeight="1">
      <c r="A11" s="19" t="s">
        <v>6</v>
      </c>
      <c r="B11" s="20" t="s">
        <v>13</v>
      </c>
      <c r="C11" s="21">
        <v>1</v>
      </c>
      <c r="D11" s="22">
        <v>860</v>
      </c>
      <c r="E11" s="3"/>
      <c r="F11" s="5"/>
      <c r="G11" s="44">
        <f t="shared" ref="G11:G22" si="0">E11+F11</f>
        <v>0</v>
      </c>
      <c r="H11" s="45">
        <f t="shared" ref="H11:H21" si="1">E11*($D11/10000)</f>
        <v>0</v>
      </c>
      <c r="I11" s="46">
        <f t="shared" ref="I11:I21" si="2">F11*($D11/10000)</f>
        <v>0</v>
      </c>
      <c r="J11" s="45">
        <f t="shared" ref="J11:J22" si="3">H11+I11</f>
        <v>0</v>
      </c>
      <c r="K11" s="51"/>
      <c r="L11" s="51"/>
      <c r="M11" s="51"/>
      <c r="N11" s="17"/>
      <c r="O11" s="17"/>
      <c r="P11" s="17"/>
      <c r="Q11" s="17"/>
      <c r="R11" s="17"/>
      <c r="S11" s="17"/>
    </row>
    <row r="12" spans="1:19" ht="18" customHeight="1">
      <c r="A12" s="19" t="s">
        <v>7</v>
      </c>
      <c r="B12" s="20" t="s">
        <v>13</v>
      </c>
      <c r="C12" s="21">
        <v>1</v>
      </c>
      <c r="D12" s="22">
        <v>860</v>
      </c>
      <c r="E12" s="3"/>
      <c r="F12" s="5"/>
      <c r="G12" s="44">
        <f t="shared" si="0"/>
        <v>0</v>
      </c>
      <c r="H12" s="45">
        <f t="shared" si="1"/>
        <v>0</v>
      </c>
      <c r="I12" s="46">
        <f t="shared" si="2"/>
        <v>0</v>
      </c>
      <c r="J12" s="45">
        <f t="shared" si="3"/>
        <v>0</v>
      </c>
      <c r="K12" s="51"/>
      <c r="L12" s="51"/>
      <c r="M12" s="51"/>
      <c r="N12" s="17"/>
      <c r="O12" s="17"/>
      <c r="P12" s="17"/>
      <c r="Q12" s="17"/>
      <c r="R12" s="17"/>
      <c r="S12" s="17"/>
    </row>
    <row r="13" spans="1:19" ht="18" customHeight="1">
      <c r="A13" s="19" t="s">
        <v>0</v>
      </c>
      <c r="B13" s="20" t="s">
        <v>14</v>
      </c>
      <c r="C13" s="21">
        <v>0</v>
      </c>
      <c r="D13" s="22">
        <v>8191</v>
      </c>
      <c r="E13" s="4"/>
      <c r="F13" s="5"/>
      <c r="G13" s="47">
        <f t="shared" si="0"/>
        <v>0</v>
      </c>
      <c r="H13" s="46">
        <f t="shared" si="1"/>
        <v>0</v>
      </c>
      <c r="I13" s="46">
        <f t="shared" si="2"/>
        <v>0</v>
      </c>
      <c r="J13" s="45">
        <f t="shared" si="3"/>
        <v>0</v>
      </c>
      <c r="K13" s="51"/>
      <c r="L13" s="51"/>
      <c r="M13" s="51"/>
      <c r="N13" s="17"/>
      <c r="O13" s="17"/>
      <c r="P13" s="17"/>
      <c r="Q13" s="17"/>
      <c r="R13" s="17"/>
      <c r="S13" s="17"/>
    </row>
    <row r="14" spans="1:19" ht="18" customHeight="1">
      <c r="A14" s="19" t="s">
        <v>10</v>
      </c>
      <c r="B14" s="20" t="s">
        <v>14</v>
      </c>
      <c r="C14" s="21">
        <v>1</v>
      </c>
      <c r="D14" s="22">
        <v>8191</v>
      </c>
      <c r="E14" s="4"/>
      <c r="F14" s="5"/>
      <c r="G14" s="47">
        <f t="shared" si="0"/>
        <v>0</v>
      </c>
      <c r="H14" s="46">
        <f t="shared" si="1"/>
        <v>0</v>
      </c>
      <c r="I14" s="46">
        <f t="shared" si="2"/>
        <v>0</v>
      </c>
      <c r="J14" s="45">
        <f t="shared" si="3"/>
        <v>0</v>
      </c>
      <c r="K14" s="51"/>
      <c r="L14" s="51"/>
      <c r="M14" s="51"/>
      <c r="N14" s="17"/>
      <c r="O14" s="17"/>
      <c r="P14" s="17"/>
      <c r="Q14" s="17"/>
      <c r="R14" s="17"/>
      <c r="S14" s="17"/>
    </row>
    <row r="15" spans="1:19" ht="18" customHeight="1">
      <c r="A15" s="19" t="s">
        <v>19</v>
      </c>
      <c r="B15" s="20" t="s">
        <v>16</v>
      </c>
      <c r="C15" s="21">
        <v>1</v>
      </c>
      <c r="D15" s="22">
        <v>2500</v>
      </c>
      <c r="E15" s="4"/>
      <c r="F15" s="5"/>
      <c r="G15" s="47">
        <f t="shared" si="0"/>
        <v>0</v>
      </c>
      <c r="H15" s="46">
        <f t="shared" si="1"/>
        <v>0</v>
      </c>
      <c r="I15" s="46">
        <f t="shared" si="2"/>
        <v>0</v>
      </c>
      <c r="J15" s="45">
        <f t="shared" si="3"/>
        <v>0</v>
      </c>
      <c r="K15" s="51"/>
      <c r="L15" s="51"/>
      <c r="M15" s="51"/>
      <c r="N15" s="17"/>
      <c r="O15" s="17"/>
      <c r="P15" s="17"/>
      <c r="Q15" s="17"/>
      <c r="R15" s="17"/>
      <c r="S15" s="17"/>
    </row>
    <row r="16" spans="1:19" ht="18" customHeight="1">
      <c r="A16" s="19" t="s">
        <v>1</v>
      </c>
      <c r="B16" s="20" t="s">
        <v>15</v>
      </c>
      <c r="C16" s="21">
        <v>4.7E-2</v>
      </c>
      <c r="D16" s="22">
        <v>8568</v>
      </c>
      <c r="E16" s="4"/>
      <c r="F16" s="5"/>
      <c r="G16" s="47">
        <f t="shared" si="0"/>
        <v>0</v>
      </c>
      <c r="H16" s="46">
        <f t="shared" si="1"/>
        <v>0</v>
      </c>
      <c r="I16" s="46">
        <f t="shared" si="2"/>
        <v>0</v>
      </c>
      <c r="J16" s="45">
        <f t="shared" si="3"/>
        <v>0</v>
      </c>
      <c r="K16" s="51"/>
      <c r="L16" s="51"/>
      <c r="M16" s="51"/>
      <c r="N16" s="17"/>
      <c r="O16" s="17"/>
      <c r="P16" s="17"/>
      <c r="Q16" s="17"/>
      <c r="R16" s="17"/>
      <c r="S16" s="17"/>
    </row>
    <row r="17" spans="1:19" ht="18" customHeight="1">
      <c r="A17" s="19" t="s">
        <v>20</v>
      </c>
      <c r="B17" s="20" t="s">
        <v>15</v>
      </c>
      <c r="C17" s="21">
        <v>4.0000000000000001E-3</v>
      </c>
      <c r="D17" s="22">
        <v>7875</v>
      </c>
      <c r="E17" s="4"/>
      <c r="F17" s="5"/>
      <c r="G17" s="47">
        <f t="shared" si="0"/>
        <v>0</v>
      </c>
      <c r="H17" s="46">
        <f t="shared" si="1"/>
        <v>0</v>
      </c>
      <c r="I17" s="46">
        <f t="shared" si="2"/>
        <v>0</v>
      </c>
      <c r="J17" s="45">
        <f t="shared" si="3"/>
        <v>0</v>
      </c>
      <c r="K17" s="51"/>
      <c r="L17" s="51"/>
      <c r="M17" s="51"/>
      <c r="N17" s="17"/>
      <c r="O17" s="17"/>
      <c r="P17" s="17"/>
      <c r="Q17" s="17"/>
      <c r="R17" s="17"/>
      <c r="S17" s="17"/>
    </row>
    <row r="18" spans="1:19" ht="18" customHeight="1">
      <c r="A18" s="19" t="s">
        <v>3</v>
      </c>
      <c r="B18" s="20" t="s">
        <v>15</v>
      </c>
      <c r="C18" s="21">
        <v>0</v>
      </c>
      <c r="D18" s="22">
        <v>5170</v>
      </c>
      <c r="E18" s="4"/>
      <c r="F18" s="5"/>
      <c r="G18" s="47">
        <f t="shared" si="0"/>
        <v>0</v>
      </c>
      <c r="H18" s="46">
        <f t="shared" si="1"/>
        <v>0</v>
      </c>
      <c r="I18" s="46">
        <f t="shared" si="2"/>
        <v>0</v>
      </c>
      <c r="J18" s="45">
        <f t="shared" si="3"/>
        <v>0</v>
      </c>
      <c r="K18" s="51"/>
      <c r="L18" s="51"/>
      <c r="M18" s="51"/>
      <c r="N18" s="17"/>
      <c r="O18" s="17"/>
      <c r="P18" s="17"/>
      <c r="Q18" s="17"/>
      <c r="R18" s="17"/>
      <c r="S18" s="17"/>
    </row>
    <row r="19" spans="1:19" ht="18" customHeight="1">
      <c r="A19" s="19" t="s">
        <v>12</v>
      </c>
      <c r="B19" s="20" t="s">
        <v>13</v>
      </c>
      <c r="C19" s="21">
        <v>0</v>
      </c>
      <c r="D19" s="22">
        <v>860</v>
      </c>
      <c r="E19" s="4"/>
      <c r="F19" s="5"/>
      <c r="G19" s="47">
        <f t="shared" si="0"/>
        <v>0</v>
      </c>
      <c r="H19" s="46">
        <f t="shared" si="1"/>
        <v>0</v>
      </c>
      <c r="I19" s="46">
        <f t="shared" si="2"/>
        <v>0</v>
      </c>
      <c r="J19" s="45">
        <f t="shared" si="3"/>
        <v>0</v>
      </c>
      <c r="K19" s="51"/>
      <c r="L19" s="51"/>
      <c r="M19" s="51"/>
      <c r="N19" s="17"/>
      <c r="O19" s="17"/>
      <c r="P19" s="17"/>
      <c r="Q19" s="17"/>
      <c r="R19" s="17"/>
      <c r="S19" s="17"/>
    </row>
    <row r="20" spans="1:19" ht="18" customHeight="1">
      <c r="A20" s="19" t="s">
        <v>11</v>
      </c>
      <c r="B20" s="20" t="s">
        <v>16</v>
      </c>
      <c r="C20" s="21">
        <v>0</v>
      </c>
      <c r="D20" s="22">
        <v>9800</v>
      </c>
      <c r="E20" s="4"/>
      <c r="F20" s="5"/>
      <c r="G20" s="47">
        <f t="shared" si="0"/>
        <v>0</v>
      </c>
      <c r="H20" s="46">
        <f t="shared" si="1"/>
        <v>0</v>
      </c>
      <c r="I20" s="46">
        <f t="shared" si="2"/>
        <v>0</v>
      </c>
      <c r="J20" s="45">
        <f t="shared" si="3"/>
        <v>0</v>
      </c>
      <c r="K20" s="51"/>
      <c r="L20" s="51"/>
      <c r="M20" s="51"/>
      <c r="N20" s="17"/>
      <c r="O20" s="17"/>
      <c r="P20" s="17"/>
      <c r="Q20" s="17"/>
      <c r="R20" s="17"/>
      <c r="S20" s="17"/>
    </row>
    <row r="21" spans="1:19" ht="18" customHeight="1">
      <c r="A21" s="19" t="s">
        <v>8</v>
      </c>
      <c r="B21" s="20" t="s">
        <v>16</v>
      </c>
      <c r="C21" s="21">
        <v>0</v>
      </c>
      <c r="D21" s="22">
        <v>8300</v>
      </c>
      <c r="E21" s="4"/>
      <c r="F21" s="5"/>
      <c r="G21" s="47">
        <f t="shared" si="0"/>
        <v>0</v>
      </c>
      <c r="H21" s="46">
        <f t="shared" si="1"/>
        <v>0</v>
      </c>
      <c r="I21" s="46">
        <f t="shared" si="2"/>
        <v>0</v>
      </c>
      <c r="J21" s="45">
        <f t="shared" si="3"/>
        <v>0</v>
      </c>
      <c r="K21" s="51"/>
      <c r="L21" s="51"/>
      <c r="M21" s="51"/>
      <c r="N21" s="17"/>
      <c r="O21" s="17"/>
      <c r="P21" s="17"/>
      <c r="Q21" s="17"/>
      <c r="R21" s="17"/>
      <c r="S21" s="17"/>
    </row>
    <row r="22" spans="1:19" ht="18" customHeight="1">
      <c r="A22" s="54" t="s">
        <v>17</v>
      </c>
      <c r="B22" s="20" t="str">
        <f>VLOOKUP($A22,'Altre fonti'!$A$4:$E$24,2,FALSE)</f>
        <v>-</v>
      </c>
      <c r="C22" s="21" t="str">
        <f>VLOOKUP($A22,'Altre fonti'!$A$4:$E$24,3,FALSE)</f>
        <v>-</v>
      </c>
      <c r="D22" s="22" t="str">
        <f>VLOOKUP($A22,'Altre fonti'!$A$4:$E$24,4,FALSE)</f>
        <v>-</v>
      </c>
      <c r="E22" s="4"/>
      <c r="F22" s="5"/>
      <c r="G22" s="47">
        <f t="shared" si="0"/>
        <v>0</v>
      </c>
      <c r="H22" s="46">
        <f>IF(E22&gt;0,IF($D22&gt;0,E22*($D22/10000),"Inserire PCI"),0)</f>
        <v>0</v>
      </c>
      <c r="I22" s="46">
        <f>IF(F22&gt;0,IF($D22&gt;0,F22*($D22/10000),"Inserire PCI"),0)</f>
        <v>0</v>
      </c>
      <c r="J22" s="45">
        <f t="shared" si="3"/>
        <v>0</v>
      </c>
      <c r="K22" s="51"/>
      <c r="L22" s="51"/>
      <c r="M22" s="51"/>
      <c r="N22" s="17"/>
      <c r="O22" s="17"/>
      <c r="P22" s="17"/>
      <c r="Q22" s="17"/>
      <c r="R22" s="17"/>
      <c r="S22" s="17"/>
    </row>
    <row r="23" spans="1:19" ht="18" customHeight="1">
      <c r="A23" s="25" t="s">
        <v>57</v>
      </c>
      <c r="B23" s="26"/>
      <c r="C23" s="26"/>
      <c r="D23" s="27"/>
      <c r="E23" s="27"/>
      <c r="F23" s="27"/>
      <c r="G23" s="28"/>
      <c r="H23" s="28"/>
      <c r="I23" s="28"/>
      <c r="J23" s="51"/>
      <c r="K23" s="51"/>
      <c r="L23" s="51"/>
      <c r="M23" s="51"/>
      <c r="N23" s="17"/>
      <c r="O23" s="17"/>
      <c r="P23" s="17"/>
      <c r="Q23" s="17"/>
      <c r="R23" s="17"/>
      <c r="S23" s="17"/>
    </row>
    <row r="24" spans="1:19" ht="18" customHeight="1">
      <c r="A24" s="25"/>
      <c r="B24" s="26"/>
      <c r="C24" s="26"/>
      <c r="D24" s="27"/>
      <c r="E24" s="27"/>
      <c r="F24" s="27"/>
      <c r="G24" s="28"/>
      <c r="H24" s="28"/>
      <c r="I24" s="28"/>
      <c r="J24" s="51"/>
      <c r="K24" s="51"/>
      <c r="L24" s="51"/>
      <c r="M24" s="51"/>
      <c r="N24" s="17"/>
      <c r="O24" s="17"/>
      <c r="P24" s="17"/>
      <c r="Q24" s="17"/>
      <c r="R24" s="17"/>
      <c r="S24" s="17"/>
    </row>
    <row r="25" spans="1:19">
      <c r="B25" s="29"/>
      <c r="C25" s="29"/>
      <c r="D25" s="27"/>
      <c r="E25" s="27"/>
      <c r="F25" s="27"/>
      <c r="G25" s="28"/>
      <c r="H25" s="28"/>
      <c r="I25" s="28"/>
      <c r="J25" s="51"/>
      <c r="K25" s="51"/>
      <c r="L25" s="51"/>
      <c r="M25" s="51"/>
      <c r="N25" s="17"/>
      <c r="O25" s="17"/>
      <c r="P25" s="17"/>
      <c r="Q25" s="17"/>
      <c r="R25" s="17"/>
      <c r="S25" s="17"/>
    </row>
    <row r="26" spans="1:19" ht="50.1" customHeight="1">
      <c r="A26" s="57"/>
      <c r="B26" s="58" t="s">
        <v>59</v>
      </c>
      <c r="C26" s="58" t="s">
        <v>58</v>
      </c>
      <c r="D26" s="27"/>
      <c r="E26" s="27"/>
      <c r="F26" s="27"/>
      <c r="G26" s="28"/>
      <c r="H26" s="28"/>
      <c r="I26" s="28"/>
      <c r="J26" s="51"/>
      <c r="K26" s="51"/>
      <c r="L26" s="51"/>
      <c r="M26" s="51"/>
      <c r="N26" s="17"/>
      <c r="O26" s="17"/>
      <c r="P26" s="17"/>
      <c r="Q26" s="17"/>
      <c r="R26" s="17"/>
      <c r="S26" s="17"/>
    </row>
    <row r="27" spans="1:19" ht="39.950000000000003" customHeight="1">
      <c r="A27" s="55" t="s">
        <v>63</v>
      </c>
      <c r="B27" s="59">
        <f>SUM(H10:H12)/1000</f>
        <v>0</v>
      </c>
      <c r="C27" s="56" t="str">
        <f>IF(SUM(H10:H12)&gt;0,SUMPRODUCT(C10:C12,H10:H12)/SUM(H10:H12),"-")</f>
        <v>-</v>
      </c>
      <c r="D27" s="27"/>
      <c r="E27" s="27"/>
      <c r="F27" s="27"/>
      <c r="G27" s="27"/>
      <c r="H27" s="27"/>
      <c r="I27" s="27"/>
      <c r="J27" s="29"/>
      <c r="K27" s="29"/>
      <c r="L27" s="29"/>
      <c r="M27" s="29"/>
    </row>
    <row r="28" spans="1:19" ht="39.950000000000003" customHeight="1">
      <c r="A28" s="31" t="s">
        <v>62</v>
      </c>
      <c r="B28" s="60">
        <f>SUM(H13:H22)/1000</f>
        <v>0</v>
      </c>
      <c r="C28" s="32" t="str">
        <f>IF(SUM(H13:H22)&gt;0,SUMPRODUCT(C13:C22,H13:H22)/SUM(H13:H22),"-")</f>
        <v>-</v>
      </c>
      <c r="D28" s="27"/>
      <c r="E28" s="27"/>
      <c r="F28" s="27"/>
      <c r="G28" s="27"/>
      <c r="H28" s="27"/>
      <c r="I28" s="27"/>
    </row>
    <row r="29" spans="1:19" ht="39.950000000000003" customHeight="1">
      <c r="A29" s="33" t="s">
        <v>61</v>
      </c>
      <c r="B29" s="61">
        <f>SUM(I10:I22)/1000</f>
        <v>0</v>
      </c>
      <c r="C29" s="34" t="str">
        <f>IF(SUM(I10:I22)&gt;0,SUMPRODUCT(C10:C22,I10:I22)/SUM(I10:I22),"-")</f>
        <v>-</v>
      </c>
      <c r="D29" s="27"/>
      <c r="E29" s="27"/>
      <c r="F29" s="27"/>
      <c r="G29" s="27"/>
      <c r="H29" s="27"/>
      <c r="I29" s="27"/>
    </row>
    <row r="30" spans="1:19" ht="39.950000000000003" customHeight="1">
      <c r="A30" s="52" t="s">
        <v>60</v>
      </c>
      <c r="B30" s="53">
        <f>SUM(J10:J22)/1000</f>
        <v>0</v>
      </c>
      <c r="C30" s="62" t="str">
        <f>IF(SUM(J10:J22)&gt;0,SUMPRODUCT(C10:C22,J10:J22)/SUM(J10:J22),"-")</f>
        <v>-</v>
      </c>
      <c r="D30" s="27"/>
      <c r="E30" s="27"/>
      <c r="F30" s="27"/>
      <c r="G30" s="27"/>
      <c r="H30" s="27"/>
      <c r="I30" s="27"/>
    </row>
    <row r="31" spans="1:19">
      <c r="A31" s="29"/>
      <c r="B31" s="29"/>
      <c r="C31" s="29"/>
      <c r="D31" s="27"/>
      <c r="E31" s="27"/>
      <c r="F31" s="27"/>
      <c r="G31" s="27"/>
      <c r="H31" s="27"/>
      <c r="I31" s="27"/>
    </row>
    <row r="32" spans="1:19">
      <c r="A32" s="29"/>
      <c r="B32" s="29"/>
      <c r="C32" s="29"/>
      <c r="D32" s="27"/>
      <c r="E32" s="27"/>
      <c r="F32" s="27"/>
      <c r="G32" s="27"/>
      <c r="H32" s="27"/>
      <c r="I32" s="27"/>
    </row>
    <row r="33" spans="1:9">
      <c r="A33" s="29"/>
      <c r="B33" s="29"/>
      <c r="C33" s="29"/>
      <c r="D33" s="27"/>
      <c r="E33" s="27"/>
      <c r="F33" s="27"/>
      <c r="G33" s="27"/>
      <c r="H33" s="27"/>
      <c r="I33" s="27"/>
    </row>
    <row r="34" spans="1:9">
      <c r="A34" s="29"/>
      <c r="B34" s="29"/>
      <c r="C34" s="29"/>
      <c r="D34" s="27"/>
      <c r="E34" s="27"/>
      <c r="F34" s="27"/>
      <c r="G34" s="27"/>
      <c r="H34" s="27"/>
      <c r="I34" s="27"/>
    </row>
    <row r="35" spans="1:9">
      <c r="A35" s="29"/>
      <c r="B35" s="29"/>
      <c r="C35" s="29"/>
      <c r="D35" s="27"/>
      <c r="E35" s="27"/>
      <c r="F35" s="27"/>
      <c r="G35" s="27"/>
      <c r="H35" s="27"/>
      <c r="I35" s="27"/>
    </row>
    <row r="36" spans="1:9">
      <c r="A36" s="29"/>
      <c r="B36" s="29"/>
      <c r="C36" s="29"/>
      <c r="D36" s="27"/>
      <c r="E36" s="27"/>
      <c r="F36" s="27"/>
      <c r="G36" s="27"/>
      <c r="H36" s="27"/>
      <c r="I36" s="27"/>
    </row>
  </sheetData>
  <sheetProtection selectLockedCells="1"/>
  <conditionalFormatting sqref="H22:I22">
    <cfRule type="cellIs" dxfId="0" priority="1" operator="equal">
      <formula>"Inserire PCI"</formula>
    </cfRule>
  </conditionalFormatting>
  <pageMargins left="0.7" right="0.7" top="0.75" bottom="0.75" header="0.3" footer="0.3"/>
  <ignoredErrors>
    <ignoredError sqref="C27" formulaRange="1"/>
    <ignoredError sqref="J22" evalError="1"/>
    <ignoredError sqref="B22:D22" unlockedFormula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426460E-7A01-BB4D-8455-6D56098C270C}">
          <x14:formula1>
            <xm:f>'Altre fonti'!$A$4:$A$24</xm:f>
          </x14:formula1>
          <xm:sqref>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778A3-B383-A74D-B096-BA09E7116E29}">
  <sheetPr>
    <tabColor theme="7"/>
  </sheetPr>
  <dimension ref="A8:F34"/>
  <sheetViews>
    <sheetView topLeftCell="A5" zoomScaleNormal="100" workbookViewId="0">
      <selection activeCell="A7" sqref="A7"/>
    </sheetView>
  </sheetViews>
  <sheetFormatPr defaultColWidth="10.875" defaultRowHeight="15.75"/>
  <cols>
    <col min="1" max="1" width="56.5" style="18" customWidth="1"/>
    <col min="2" max="2" width="16.875" style="18" customWidth="1"/>
    <col min="3" max="3" width="19.875" style="35" customWidth="1"/>
    <col min="4" max="6" width="27.625" style="35" customWidth="1"/>
    <col min="7" max="16384" width="10.875" style="18"/>
  </cols>
  <sheetData>
    <row r="8" spans="1:6" ht="87" customHeight="1">
      <c r="A8" s="12"/>
      <c r="B8" s="13" t="s">
        <v>18</v>
      </c>
      <c r="C8" s="14" t="s">
        <v>29</v>
      </c>
      <c r="D8" s="15" t="s">
        <v>9</v>
      </c>
      <c r="E8" s="36" t="s">
        <v>4</v>
      </c>
      <c r="F8" s="14" t="s">
        <v>2</v>
      </c>
    </row>
    <row r="9" spans="1:6" ht="18" customHeight="1">
      <c r="A9" s="19" t="str">
        <f>Consumi!A10</f>
        <v>Energia elettrica acquistata da rete NON certificata verde</v>
      </c>
      <c r="B9" s="63" t="s">
        <v>28</v>
      </c>
      <c r="C9" s="37">
        <f>284.5/0.086/1000</f>
        <v>3.3081395348837215</v>
      </c>
      <c r="D9" s="23">
        <f>$C9*Consumi!H10</f>
        <v>0</v>
      </c>
      <c r="E9" s="38">
        <f>$C9*Consumi!I10</f>
        <v>0</v>
      </c>
      <c r="F9" s="22">
        <f>D9+E9</f>
        <v>0</v>
      </c>
    </row>
    <row r="10" spans="1:6" ht="18" customHeight="1">
      <c r="A10" s="19" t="str">
        <f>Consumi!A11</f>
        <v>Energia elettrica acquistata da rete certificata verde</v>
      </c>
      <c r="B10" s="64"/>
      <c r="C10" s="37">
        <v>0</v>
      </c>
      <c r="D10" s="23">
        <f>$C10*Consumi!H11</f>
        <v>0</v>
      </c>
      <c r="E10" s="38">
        <f>$C10*Consumi!I11</f>
        <v>0</v>
      </c>
      <c r="F10" s="22">
        <f t="shared" ref="F10:F21" si="0">D10+E10</f>
        <v>0</v>
      </c>
    </row>
    <row r="11" spans="1:6" ht="18" customHeight="1">
      <c r="A11" s="19" t="str">
        <f>Consumi!A12</f>
        <v>Energia elettrica autoprodotta da FER</v>
      </c>
      <c r="B11" s="64"/>
      <c r="C11" s="37">
        <v>0</v>
      </c>
      <c r="D11" s="23">
        <f>$C11*Consumi!H12</f>
        <v>0</v>
      </c>
      <c r="E11" s="38">
        <f>$C11*Consumi!I12</f>
        <v>0</v>
      </c>
      <c r="F11" s="22">
        <f t="shared" si="0"/>
        <v>0</v>
      </c>
    </row>
    <row r="12" spans="1:6" ht="18" customHeight="1">
      <c r="A12" s="19" t="str">
        <f>Consumi!A13</f>
        <v>Gas naturale</v>
      </c>
      <c r="B12" s="64"/>
      <c r="C12" s="37">
        <v>2.35</v>
      </c>
      <c r="D12" s="24">
        <f>$C12*Consumi!H13</f>
        <v>0</v>
      </c>
      <c r="E12" s="38">
        <f>$C12*Consumi!I13</f>
        <v>0</v>
      </c>
      <c r="F12" s="22">
        <f t="shared" si="0"/>
        <v>0</v>
      </c>
    </row>
    <row r="13" spans="1:6" ht="18" customHeight="1">
      <c r="A13" s="19" t="str">
        <f>Consumi!A14</f>
        <v>Biometano</v>
      </c>
      <c r="B13" s="64"/>
      <c r="C13" s="37">
        <v>0</v>
      </c>
      <c r="D13" s="24">
        <f>$C13*Consumi!H14</f>
        <v>0</v>
      </c>
      <c r="E13" s="38">
        <f>$C13*Consumi!I14</f>
        <v>0</v>
      </c>
      <c r="F13" s="22">
        <f t="shared" si="0"/>
        <v>0</v>
      </c>
    </row>
    <row r="14" spans="1:6" ht="18" customHeight="1">
      <c r="A14" s="19" t="str">
        <f>Consumi!A15</f>
        <v>Biomasse</v>
      </c>
      <c r="B14" s="64"/>
      <c r="C14" s="37">
        <v>0</v>
      </c>
      <c r="D14" s="24">
        <f>$C14*Consumi!H15</f>
        <v>0</v>
      </c>
      <c r="E14" s="38">
        <f>$C14*Consumi!I15</f>
        <v>0</v>
      </c>
      <c r="F14" s="22">
        <f t="shared" si="0"/>
        <v>0</v>
      </c>
    </row>
    <row r="15" spans="1:6" ht="18" customHeight="1">
      <c r="A15" s="19" t="str">
        <f>Consumi!A16</f>
        <v>Gasolio</v>
      </c>
      <c r="B15" s="64"/>
      <c r="C15" s="37">
        <f>3.09*(1-Consumi!C16)</f>
        <v>2.9447699999999997</v>
      </c>
      <c r="D15" s="24">
        <f>$C15*Consumi!H16</f>
        <v>0</v>
      </c>
      <c r="E15" s="38">
        <f>$C15*Consumi!I16</f>
        <v>0</v>
      </c>
      <c r="F15" s="22">
        <f t="shared" si="0"/>
        <v>0</v>
      </c>
    </row>
    <row r="16" spans="1:6" ht="18" customHeight="1">
      <c r="A16" s="19" t="str">
        <f>Consumi!A17</f>
        <v>Benzina</v>
      </c>
      <c r="B16" s="64"/>
      <c r="C16" s="37">
        <f>3.08*(1-Consumi!C17)</f>
        <v>3.0676800000000002</v>
      </c>
      <c r="D16" s="24">
        <f>$C16*Consumi!H17</f>
        <v>0</v>
      </c>
      <c r="E16" s="38">
        <f>$C16*Consumi!I17</f>
        <v>0</v>
      </c>
      <c r="F16" s="22">
        <f t="shared" si="0"/>
        <v>0</v>
      </c>
    </row>
    <row r="17" spans="1:6" ht="18" customHeight="1">
      <c r="A17" s="19" t="str">
        <f>Consumi!A18</f>
        <v>GPL</v>
      </c>
      <c r="B17" s="64"/>
      <c r="C17" s="37">
        <v>2.75</v>
      </c>
      <c r="D17" s="24">
        <f>$C17*Consumi!H18</f>
        <v>0</v>
      </c>
      <c r="E17" s="38">
        <f>$C17*Consumi!I18</f>
        <v>0</v>
      </c>
      <c r="F17" s="22">
        <f t="shared" si="0"/>
        <v>0</v>
      </c>
    </row>
    <row r="18" spans="1:6" ht="18" customHeight="1">
      <c r="A18" s="19" t="str">
        <f>Consumi!A19</f>
        <v>Energia termica acquistata (ad es. calore/freddo da rete)</v>
      </c>
      <c r="B18" s="64"/>
      <c r="C18" s="37">
        <f>2.35/0.8</f>
        <v>2.9375</v>
      </c>
      <c r="D18" s="24">
        <f>$C18*Consumi!H19</f>
        <v>0</v>
      </c>
      <c r="E18" s="38">
        <f>$C18*Consumi!I19</f>
        <v>0</v>
      </c>
      <c r="F18" s="22">
        <f t="shared" si="0"/>
        <v>0</v>
      </c>
    </row>
    <row r="19" spans="1:6" ht="18" customHeight="1">
      <c r="A19" s="19" t="str">
        <f>Consumi!A20</f>
        <v>Olio combustibile</v>
      </c>
      <c r="B19" s="64"/>
      <c r="C19" s="37">
        <v>3.21</v>
      </c>
      <c r="D19" s="24">
        <f>$C19*Consumi!H20</f>
        <v>0</v>
      </c>
      <c r="E19" s="38">
        <f>$C19*Consumi!I20</f>
        <v>0</v>
      </c>
      <c r="F19" s="22">
        <f t="shared" si="0"/>
        <v>0</v>
      </c>
    </row>
    <row r="20" spans="1:6" ht="18" customHeight="1">
      <c r="A20" s="19" t="str">
        <f>Consumi!A21</f>
        <v>Coke di petrolio</v>
      </c>
      <c r="B20" s="64"/>
      <c r="C20" s="37">
        <v>4.2300000000000004</v>
      </c>
      <c r="D20" s="24">
        <f>$C20*Consumi!H21</f>
        <v>0</v>
      </c>
      <c r="E20" s="38">
        <f>$C20*Consumi!I21</f>
        <v>0</v>
      </c>
      <c r="F20" s="22">
        <f t="shared" si="0"/>
        <v>0</v>
      </c>
    </row>
    <row r="21" spans="1:6" ht="18" customHeight="1">
      <c r="A21" s="19" t="str">
        <f>Consumi!A22</f>
        <v>Altro*</v>
      </c>
      <c r="B21" s="65"/>
      <c r="C21" s="37" t="str">
        <f>VLOOKUP($A21,'Altre fonti'!$A$4:$E$24,5,FALSE)</f>
        <v>-</v>
      </c>
      <c r="D21" s="24" t="str">
        <f>IF($C21="-","0",$C21*Consumi!H22)</f>
        <v>0</v>
      </c>
      <c r="E21" s="38" t="str">
        <f>IF($C21="-","0",$C21*Consumi!I22)</f>
        <v>0</v>
      </c>
      <c r="F21" s="48">
        <f t="shared" si="0"/>
        <v>0</v>
      </c>
    </row>
    <row r="22" spans="1:6" ht="18" customHeight="1">
      <c r="A22" s="25" t="s">
        <v>57</v>
      </c>
      <c r="B22" s="26"/>
      <c r="C22" s="27"/>
      <c r="D22" s="27"/>
      <c r="E22" s="27"/>
      <c r="F22" s="49">
        <f>SUM(F9:F21)</f>
        <v>0</v>
      </c>
    </row>
    <row r="23" spans="1:6">
      <c r="B23" s="29"/>
      <c r="C23" s="27"/>
      <c r="D23" s="27"/>
      <c r="E23" s="27"/>
      <c r="F23" s="27"/>
    </row>
    <row r="24" spans="1:6" ht="39.950000000000003" customHeight="1">
      <c r="A24" s="30" t="s">
        <v>30</v>
      </c>
      <c r="B24" s="39">
        <f>SUM(D9:D11)</f>
        <v>0</v>
      </c>
      <c r="C24" s="50"/>
      <c r="D24" s="27"/>
      <c r="E24" s="27"/>
      <c r="F24" s="27"/>
    </row>
    <row r="25" spans="1:6" ht="39.950000000000003" customHeight="1">
      <c r="A25" s="31" t="s">
        <v>32</v>
      </c>
      <c r="B25" s="40">
        <f>SUM(D12:D21)</f>
        <v>0</v>
      </c>
      <c r="C25" s="50"/>
      <c r="D25" s="27"/>
      <c r="E25" s="27"/>
      <c r="F25" s="27"/>
    </row>
    <row r="26" spans="1:6" ht="39.950000000000003" customHeight="1">
      <c r="A26" s="33" t="s">
        <v>31</v>
      </c>
      <c r="B26" s="41">
        <f>SUM(E9:E21)</f>
        <v>0</v>
      </c>
      <c r="C26" s="50"/>
      <c r="D26" s="27"/>
      <c r="E26" s="27"/>
      <c r="F26" s="27"/>
    </row>
    <row r="27" spans="1:6">
      <c r="A27" s="29"/>
      <c r="B27" s="29"/>
      <c r="C27" s="27"/>
      <c r="D27" s="27"/>
      <c r="E27" s="27"/>
      <c r="F27" s="27"/>
    </row>
    <row r="28" spans="1:6">
      <c r="A28" s="29"/>
      <c r="B28" s="29"/>
      <c r="C28" s="27"/>
      <c r="D28" s="27"/>
      <c r="E28" s="27"/>
      <c r="F28" s="27"/>
    </row>
    <row r="29" spans="1:6">
      <c r="A29" s="29"/>
      <c r="B29" s="29"/>
      <c r="C29" s="27"/>
      <c r="D29" s="27"/>
      <c r="E29" s="27"/>
      <c r="F29" s="27"/>
    </row>
    <row r="30" spans="1:6">
      <c r="A30" s="29"/>
      <c r="B30" s="29"/>
      <c r="C30" s="27"/>
      <c r="D30" s="27"/>
      <c r="E30" s="27"/>
      <c r="F30" s="27"/>
    </row>
    <row r="31" spans="1:6">
      <c r="A31" s="29"/>
      <c r="B31" s="29"/>
      <c r="C31" s="27"/>
      <c r="D31" s="27"/>
      <c r="E31" s="27"/>
      <c r="F31" s="27"/>
    </row>
    <row r="32" spans="1:6">
      <c r="A32" s="29"/>
      <c r="B32" s="29"/>
      <c r="C32" s="27"/>
      <c r="D32" s="27"/>
      <c r="E32" s="27"/>
      <c r="F32" s="27"/>
    </row>
    <row r="33" spans="1:6">
      <c r="A33" s="29"/>
      <c r="B33" s="29"/>
      <c r="C33" s="27"/>
      <c r="D33" s="27"/>
      <c r="E33" s="27"/>
      <c r="F33" s="27"/>
    </row>
    <row r="34" spans="1:6">
      <c r="A34" s="29"/>
      <c r="B34" s="29"/>
      <c r="C34" s="27"/>
      <c r="D34" s="27"/>
      <c r="E34" s="27"/>
      <c r="F34" s="27"/>
    </row>
  </sheetData>
  <sheetProtection selectLockedCells="1" selectUnlockedCells="1"/>
  <mergeCells count="1">
    <mergeCell ref="B9:B21"/>
  </mergeCells>
  <pageMargins left="0.7" right="0.7" top="0.75" bottom="0.75" header="0.3" footer="0.3"/>
  <ignoredErrors>
    <ignoredError sqref="B24:B26" formulaRange="1"/>
    <ignoredError sqref="C2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A991A-21AB-C94F-87AF-0258E364CF86}">
  <sheetPr>
    <tabColor theme="0" tint="-0.249977111117893"/>
  </sheetPr>
  <dimension ref="A1:E24"/>
  <sheetViews>
    <sheetView zoomScale="120" zoomScaleNormal="120" workbookViewId="0">
      <pane ySplit="3" topLeftCell="A4" activePane="bottomLeft" state="frozen"/>
      <selection pane="bottomLeft" activeCell="F3" sqref="F3"/>
    </sheetView>
  </sheetViews>
  <sheetFormatPr defaultColWidth="10.875" defaultRowHeight="15.75"/>
  <cols>
    <col min="1" max="1" width="33.5" style="6" customWidth="1"/>
    <col min="2" max="5" width="15.875" style="2" customWidth="1"/>
    <col min="6" max="16384" width="10.875" style="6"/>
  </cols>
  <sheetData>
    <row r="1" spans="1:5">
      <c r="A1" s="7" t="s">
        <v>53</v>
      </c>
    </row>
    <row r="3" spans="1:5" ht="31.5">
      <c r="A3" s="7"/>
      <c r="B3" s="9" t="s">
        <v>18</v>
      </c>
      <c r="C3" s="9" t="s">
        <v>21</v>
      </c>
      <c r="D3" s="8" t="s">
        <v>22</v>
      </c>
      <c r="E3" s="1" t="s">
        <v>55</v>
      </c>
    </row>
    <row r="4" spans="1:5">
      <c r="A4" s="6" t="s">
        <v>33</v>
      </c>
      <c r="B4" s="2" t="s">
        <v>16</v>
      </c>
      <c r="C4" s="11">
        <v>1</v>
      </c>
      <c r="D4" s="10">
        <v>2500</v>
      </c>
      <c r="E4" s="11">
        <v>0</v>
      </c>
    </row>
    <row r="5" spans="1:5">
      <c r="A5" s="6" t="s">
        <v>34</v>
      </c>
      <c r="B5" s="2" t="s">
        <v>16</v>
      </c>
      <c r="C5" s="11">
        <v>0</v>
      </c>
      <c r="D5" s="10">
        <v>2500</v>
      </c>
      <c r="E5" s="11">
        <v>4.1585576984763426</v>
      </c>
    </row>
    <row r="6" spans="1:5">
      <c r="A6" s="6" t="s">
        <v>35</v>
      </c>
      <c r="B6" s="2" t="s">
        <v>16</v>
      </c>
      <c r="C6" s="11">
        <v>0</v>
      </c>
      <c r="D6" s="10">
        <v>5300</v>
      </c>
      <c r="E6" s="11">
        <v>3.9564749398556542</v>
      </c>
    </row>
    <row r="7" spans="1:5">
      <c r="A7" s="6" t="s">
        <v>36</v>
      </c>
      <c r="B7" s="2" t="s">
        <v>16</v>
      </c>
      <c r="C7" s="11">
        <v>0</v>
      </c>
      <c r="D7" s="10">
        <v>7400</v>
      </c>
      <c r="E7" s="11">
        <v>3.9564749398556542</v>
      </c>
    </row>
    <row r="8" spans="1:5">
      <c r="A8" s="6" t="s">
        <v>37</v>
      </c>
      <c r="B8" s="2" t="s">
        <v>16</v>
      </c>
      <c r="C8" s="11">
        <v>0</v>
      </c>
      <c r="D8" s="10">
        <v>7500</v>
      </c>
      <c r="E8" s="11">
        <v>0.20854470729751404</v>
      </c>
    </row>
    <row r="9" spans="1:5">
      <c r="A9" s="6" t="s">
        <v>38</v>
      </c>
      <c r="B9" s="2" t="s">
        <v>16</v>
      </c>
      <c r="C9" s="11">
        <v>0</v>
      </c>
      <c r="D9" s="10">
        <v>6890</v>
      </c>
      <c r="E9" s="11">
        <v>3.9564749398556542</v>
      </c>
    </row>
    <row r="10" spans="1:5">
      <c r="A10" s="6" t="s">
        <v>39</v>
      </c>
      <c r="B10" s="2" t="s">
        <v>16</v>
      </c>
      <c r="C10" s="11">
        <v>0</v>
      </c>
      <c r="D10" s="10">
        <v>7000</v>
      </c>
      <c r="E10" s="11">
        <v>4.0978825180433045</v>
      </c>
    </row>
    <row r="11" spans="1:5">
      <c r="A11" s="6" t="s">
        <v>40</v>
      </c>
      <c r="B11" s="2" t="s">
        <v>16</v>
      </c>
      <c r="C11" s="11">
        <v>0</v>
      </c>
      <c r="D11" s="10">
        <v>2600</v>
      </c>
      <c r="E11" s="11">
        <v>3.9564749398556542</v>
      </c>
    </row>
    <row r="12" spans="1:5">
      <c r="A12" s="6" t="s">
        <v>41</v>
      </c>
      <c r="B12" s="2" t="s">
        <v>16</v>
      </c>
      <c r="C12" s="11">
        <v>1</v>
      </c>
      <c r="D12" s="10">
        <v>3020</v>
      </c>
      <c r="E12" s="11">
        <v>0</v>
      </c>
    </row>
    <row r="13" spans="1:5">
      <c r="A13" s="6" t="s">
        <v>42</v>
      </c>
      <c r="B13" s="2" t="s">
        <v>16</v>
      </c>
      <c r="C13" s="11">
        <v>0.5</v>
      </c>
      <c r="D13" s="10">
        <v>2500</v>
      </c>
      <c r="E13" s="11">
        <v>2.0502000801924618</v>
      </c>
    </row>
    <row r="14" spans="1:5">
      <c r="A14" s="6" t="s">
        <v>43</v>
      </c>
      <c r="B14" s="2" t="s">
        <v>16</v>
      </c>
      <c r="C14" s="11">
        <v>1</v>
      </c>
      <c r="D14" s="10">
        <v>4000</v>
      </c>
      <c r="E14" s="11">
        <v>0</v>
      </c>
    </row>
    <row r="15" spans="1:5">
      <c r="A15" s="6" t="s">
        <v>44</v>
      </c>
      <c r="B15" s="2" t="s">
        <v>16</v>
      </c>
      <c r="C15" s="11">
        <v>0</v>
      </c>
      <c r="D15" s="10">
        <v>10000</v>
      </c>
      <c r="E15" s="11">
        <v>3.044207237369688</v>
      </c>
    </row>
    <row r="16" spans="1:5">
      <c r="A16" s="6" t="s">
        <v>45</v>
      </c>
      <c r="B16" s="2" t="s">
        <v>16</v>
      </c>
      <c r="C16" s="11">
        <v>0</v>
      </c>
      <c r="D16" s="10">
        <v>10600</v>
      </c>
      <c r="E16" s="11">
        <v>3.1234710104250203</v>
      </c>
    </row>
    <row r="17" spans="1:5">
      <c r="A17" s="6" t="s">
        <v>46</v>
      </c>
      <c r="B17" s="2" t="s">
        <v>16</v>
      </c>
      <c r="C17" s="11">
        <v>0</v>
      </c>
      <c r="D17" s="10">
        <v>10400</v>
      </c>
      <c r="E17" s="11">
        <v>2.9372493985565358</v>
      </c>
    </row>
    <row r="18" spans="1:5">
      <c r="A18" s="6" t="s">
        <v>47</v>
      </c>
      <c r="B18" s="2" t="s">
        <v>16</v>
      </c>
      <c r="C18" s="11">
        <v>0</v>
      </c>
      <c r="D18" s="10">
        <v>10400</v>
      </c>
      <c r="E18" s="11">
        <v>3.000190457097033</v>
      </c>
    </row>
    <row r="19" spans="1:5">
      <c r="A19" s="6" t="s">
        <v>48</v>
      </c>
      <c r="B19" s="2" t="s">
        <v>16</v>
      </c>
      <c r="C19" s="11">
        <v>0</v>
      </c>
      <c r="D19" s="10">
        <v>10300</v>
      </c>
      <c r="E19" s="11">
        <v>3.0757197273456298</v>
      </c>
    </row>
    <row r="20" spans="1:5">
      <c r="A20" s="6" t="s">
        <v>49</v>
      </c>
      <c r="B20" s="2" t="s">
        <v>16</v>
      </c>
      <c r="C20" s="11">
        <v>0</v>
      </c>
      <c r="D20" s="10">
        <v>28666.98518872432</v>
      </c>
      <c r="E20" s="11">
        <v>0</v>
      </c>
    </row>
    <row r="21" spans="1:5" ht="18">
      <c r="A21" s="6" t="s">
        <v>50</v>
      </c>
      <c r="B21" s="2" t="s">
        <v>54</v>
      </c>
      <c r="C21" s="11">
        <v>0</v>
      </c>
      <c r="D21" s="10">
        <v>4300</v>
      </c>
      <c r="E21" s="11">
        <v>1.7669653167602246</v>
      </c>
    </row>
    <row r="22" spans="1:5" ht="18">
      <c r="A22" s="6" t="s">
        <v>51</v>
      </c>
      <c r="B22" s="2" t="s">
        <v>54</v>
      </c>
      <c r="C22" s="11">
        <v>0</v>
      </c>
      <c r="D22" s="10">
        <v>900</v>
      </c>
      <c r="E22" s="11">
        <v>11.35372774659182</v>
      </c>
    </row>
    <row r="23" spans="1:5" ht="18">
      <c r="A23" s="6" t="s">
        <v>52</v>
      </c>
      <c r="B23" s="2" t="s">
        <v>54</v>
      </c>
      <c r="C23" s="11">
        <v>0</v>
      </c>
      <c r="D23" s="10">
        <v>12000</v>
      </c>
      <c r="E23" s="11">
        <v>2.405649218123497</v>
      </c>
    </row>
    <row r="24" spans="1:5">
      <c r="A24" s="6" t="s">
        <v>17</v>
      </c>
      <c r="B24" s="2" t="s">
        <v>56</v>
      </c>
      <c r="C24" s="2" t="s">
        <v>56</v>
      </c>
      <c r="D24" s="2" t="s">
        <v>56</v>
      </c>
      <c r="E24" s="2" t="s">
        <v>56</v>
      </c>
    </row>
  </sheetData>
  <sheetProtection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2D2815A8E125418A0045482C7D1AE5" ma:contentTypeVersion="20" ma:contentTypeDescription="Creare un nuovo documento." ma:contentTypeScope="" ma:versionID="6dfd06b9921eb76adaec5c2319222615">
  <xsd:schema xmlns:xsd="http://www.w3.org/2001/XMLSchema" xmlns:xs="http://www.w3.org/2001/XMLSchema" xmlns:p="http://schemas.microsoft.com/office/2006/metadata/properties" xmlns:ns2="8d8d0aaa-d3ae-4bbb-a328-844dc55f731e" targetNamespace="http://schemas.microsoft.com/office/2006/metadata/properties" ma:root="true" ma:fieldsID="3f2f5bdaa9c7663def1121dd03451e60" ns2:_="">
    <xsd:import namespace="8d8d0aaa-d3ae-4bbb-a328-844dc55f73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8d0aaa-d3ae-4bbb-a328-844dc55f73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7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3FA21A-2F82-46EE-ACF7-1D22EB6B569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B22F10B-C17E-483D-A793-176CD820D8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4091AE-66EF-403E-8A28-FA66DAE0DD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8d0aaa-d3ae-4bbb-a328-844dc55f73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Consumi</vt:lpstr>
      <vt:lpstr>Emissioni</vt:lpstr>
      <vt:lpstr>Altre fonti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Scapinelli</dc:creator>
  <cp:lastModifiedBy>Lorito Samantha</cp:lastModifiedBy>
  <dcterms:created xsi:type="dcterms:W3CDTF">2021-03-04T10:53:18Z</dcterms:created>
  <dcterms:modified xsi:type="dcterms:W3CDTF">2021-09-23T09:30:47Z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0x010100332D2815A8E125418A0045482C7D1AE5</vt:lpwstr>
  </property>
</Properties>
</file>